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12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<sst xmlns="http://schemas.openxmlformats.org/spreadsheetml/2006/main" count="62" uniqueCount="60">
  <si>
    <t>INVESTMENT PROFORMA</t>
  </si>
  <si>
    <t>VIP Realty Group, Inc.</t>
  </si>
  <si>
    <t>Property Address:</t>
  </si>
  <si>
    <t>Asking price:</t>
  </si>
  <si>
    <t>Land:</t>
  </si>
  <si>
    <t>Building:</t>
  </si>
  <si>
    <t>Furniture:</t>
  </si>
  <si>
    <t>INTIAL CASH INVESTMENT</t>
  </si>
  <si>
    <t>Downpayment:</t>
  </si>
  <si>
    <t>of price</t>
  </si>
  <si>
    <t>Mortgage Amount:</t>
  </si>
  <si>
    <t>Points on Mortgage:</t>
  </si>
  <si>
    <t>Furnishings (if not included):</t>
  </si>
  <si>
    <t>Other cash required (describe):</t>
  </si>
  <si>
    <t>misc. &amp; oop</t>
  </si>
  <si>
    <t>TOTAL CASH INVESTMENT</t>
  </si>
  <si>
    <t>ESTIMATED RENTAL INCOME</t>
  </si>
  <si>
    <t>Rental rate in season:</t>
  </si>
  <si>
    <t># of weeks:</t>
  </si>
  <si>
    <t xml:space="preserve">    Rental Rate Shoulder</t>
  </si>
  <si>
    <t>Rental rate off season:</t>
  </si>
  <si>
    <t>TOTAL GROSS RENTAL INCOME</t>
  </si>
  <si>
    <t>ESTIMATED EXPENSES</t>
  </si>
  <si>
    <t>Type Mortgage:</t>
  </si>
  <si>
    <t>Amount:</t>
  </si>
  <si>
    <t>PMI Insurance</t>
  </si>
  <si>
    <t>Maintenance Fee:</t>
  </si>
  <si>
    <t>Contents Insurance Premium:</t>
  </si>
  <si>
    <t>Electricity:</t>
  </si>
  <si>
    <t>Telephone:</t>
  </si>
  <si>
    <t>Annual Real Estate Tax:</t>
  </si>
  <si>
    <t>Rental Program Fee:</t>
  </si>
  <si>
    <t>Other:</t>
  </si>
  <si>
    <t>Total Estimated Monthly Expenses:</t>
  </si>
  <si>
    <t>Rental Commission:</t>
  </si>
  <si>
    <t>Cleaning:</t>
  </si>
  <si>
    <t># of cleans:</t>
  </si>
  <si>
    <t>TOTAL ESTIMATED ANNUAL EXPENSES</t>
  </si>
  <si>
    <t>PROJECTED TAX DEDUCTIONS</t>
  </si>
  <si>
    <t>Expenses of</t>
  </si>
  <si>
    <t xml:space="preserve">less principal </t>
  </si>
  <si>
    <t>27. 5 year ACRS depreciation of building</t>
  </si>
  <si>
    <t>7 year S/L depreciation of furniture</t>
  </si>
  <si>
    <t>Total Projected Tax Deductions</t>
  </si>
  <si>
    <r>
      <t xml:space="preserve">less </t>
    </r>
    <r>
      <rPr>
        <b/>
        <i/>
        <sz val="10"/>
        <rFont val="Arial"/>
        <family val="2"/>
      </rPr>
      <t>Estimated Income</t>
    </r>
  </si>
  <si>
    <t>Total Projected Deductions for Tax Purposes</t>
  </si>
  <si>
    <t>Total Tax Benefit in 39.5% Tax Bracket</t>
  </si>
  <si>
    <t>SUMMARY</t>
  </si>
  <si>
    <t>Estimated Income</t>
  </si>
  <si>
    <t>Less Principal Paid</t>
  </si>
  <si>
    <t>Less Estimated Expense</t>
  </si>
  <si>
    <t>Less Tax Benefit</t>
  </si>
  <si>
    <t>Net Income (or Expense)</t>
  </si>
  <si>
    <t>After Tax Gain (or Loss)</t>
  </si>
  <si>
    <t>These are projections, subject to individual exceptions &amp; should be reviewed &amp; discussed with your CPA/  legal counsel.</t>
  </si>
  <si>
    <t>1560 Periwinkle Way - Sanibel, Florida 33957</t>
  </si>
  <si>
    <t>Pointe Santo</t>
  </si>
  <si>
    <t>Cable/Internet</t>
  </si>
  <si>
    <t>239 472-5187 x227</t>
  </si>
  <si>
    <t>800 553-7338 x227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</si>
</sst>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2"/>
    </font>
    <font>
      <b/>
      <i/>
      <sz val="14"/>
      <name val="Arial"/>
      <family val="0"/>
    </font>
    <font>
      <b/>
      <i/>
      <u val="single"/>
      <sz val="10"/>
      <name val="Arial"/>
      <family val="0"/>
    </font>
    <font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5" fontId="0" fillId="0" borderId="0" xfId="44" applyNumberFormat="1" applyFont="1" applyBorder="1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8" fontId="0" fillId="0" borderId="0" xfId="44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8" fontId="1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/>
    </xf>
    <xf numFmtId="8" fontId="0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9" fontId="0" fillId="0" borderId="0" xfId="57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65" fontId="1" fillId="0" borderId="0" xfId="44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8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8" fontId="0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1" fillId="0" borderId="11" xfId="44" applyFont="1" applyBorder="1" applyAlignment="1">
      <alignment/>
    </xf>
    <xf numFmtId="8" fontId="1" fillId="0" borderId="11" xfId="44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8" fontId="0" fillId="0" borderId="0" xfId="0" applyNumberFormat="1" applyFont="1" applyBorder="1" applyAlignment="1">
      <alignment/>
    </xf>
    <xf numFmtId="8" fontId="0" fillId="0" borderId="10" xfId="44" applyNumberFormat="1" applyFont="1" applyBorder="1" applyAlignment="1">
      <alignment/>
    </xf>
    <xf numFmtId="44" fontId="0" fillId="0" borderId="10" xfId="44" applyFont="1" applyBorder="1" applyAlignment="1">
      <alignment/>
    </xf>
    <xf numFmtId="8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8" fontId="1" fillId="0" borderId="0" xfId="0" applyNumberFormat="1" applyFont="1" applyAlignment="1">
      <alignment/>
    </xf>
    <xf numFmtId="0" fontId="7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right"/>
    </xf>
    <xf numFmtId="44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8" fontId="1" fillId="33" borderId="16" xfId="0" applyNumberFormat="1" applyFont="1" applyFill="1" applyBorder="1" applyAlignment="1">
      <alignment/>
    </xf>
    <xf numFmtId="8" fontId="1" fillId="33" borderId="10" xfId="0" applyNumberFormat="1" applyFont="1" applyFill="1" applyBorder="1" applyAlignment="1">
      <alignment/>
    </xf>
    <xf numFmtId="8" fontId="1" fillId="33" borderId="17" xfId="0" applyNumberFormat="1" applyFont="1" applyFill="1" applyBorder="1" applyAlignment="1">
      <alignment/>
    </xf>
    <xf numFmtId="8" fontId="1" fillId="33" borderId="0" xfId="0" applyNumberFormat="1" applyFon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/>
    </xf>
    <xf numFmtId="8" fontId="1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9" fillId="33" borderId="20" xfId="0" applyFont="1" applyFill="1" applyBorder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0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38100</xdr:rowOff>
    </xdr:from>
    <xdr:to>
      <xdr:col>7</xdr:col>
      <xdr:colOff>9525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8100"/>
          <a:ext cx="247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4" width="12.7109375" style="0" customWidth="1"/>
    <col min="5" max="5" width="11.57421875" style="0" customWidth="1"/>
    <col min="6" max="7" width="12.7109375" style="0" customWidth="1"/>
  </cols>
  <sheetData>
    <row r="1" spans="1:6" ht="18.75">
      <c r="A1" s="42" t="s">
        <v>0</v>
      </c>
      <c r="B1" s="7"/>
      <c r="C1" s="10"/>
      <c r="D1" s="11"/>
      <c r="E1" s="11"/>
      <c r="F1" s="9"/>
    </row>
    <row r="2" spans="1:6" ht="12.75">
      <c r="A2" s="6" t="s">
        <v>1</v>
      </c>
      <c r="B2" s="7"/>
      <c r="C2" s="7"/>
      <c r="D2" s="7"/>
      <c r="E2" s="7"/>
      <c r="F2" s="7"/>
    </row>
    <row r="3" ht="12.75">
      <c r="A3" s="5" t="s">
        <v>55</v>
      </c>
    </row>
    <row r="4" spans="1:4" ht="12.75">
      <c r="A4" s="5" t="s">
        <v>58</v>
      </c>
      <c r="D4" s="5" t="s">
        <v>59</v>
      </c>
    </row>
    <row r="5" ht="12.75">
      <c r="A5" s="5"/>
    </row>
    <row r="6" spans="1:7" ht="12.75">
      <c r="A6" s="22" t="s">
        <v>2</v>
      </c>
      <c r="B6" s="8"/>
      <c r="C6" s="71" t="s">
        <v>56</v>
      </c>
      <c r="D6" s="8"/>
      <c r="F6" s="23" t="s">
        <v>3</v>
      </c>
      <c r="G6" s="12">
        <v>799000</v>
      </c>
    </row>
    <row r="7" spans="1:7" ht="12.75">
      <c r="A7" s="23" t="s">
        <v>4</v>
      </c>
      <c r="B7" s="38">
        <f>G6*0.15</f>
        <v>119850</v>
      </c>
      <c r="C7" s="8"/>
      <c r="D7" s="8"/>
      <c r="F7" s="23"/>
      <c r="G7" s="12"/>
    </row>
    <row r="8" spans="1:7" ht="12.75">
      <c r="A8" s="23" t="s">
        <v>5</v>
      </c>
      <c r="B8" s="38">
        <f>G6*0.85</f>
        <v>679150</v>
      </c>
      <c r="C8" s="8"/>
      <c r="D8" s="8"/>
      <c r="F8" s="23"/>
      <c r="G8" s="12"/>
    </row>
    <row r="9" spans="1:7" ht="12.75">
      <c r="A9" s="23" t="s">
        <v>6</v>
      </c>
      <c r="B9" s="38"/>
      <c r="C9" s="8"/>
      <c r="D9" s="8"/>
      <c r="F9" s="23"/>
      <c r="G9" s="12"/>
    </row>
    <row r="10" spans="1:7" ht="20.25" customHeight="1">
      <c r="A10" s="25" t="s">
        <v>7</v>
      </c>
      <c r="B10" s="26"/>
      <c r="C10" s="26"/>
      <c r="G10" s="2"/>
    </row>
    <row r="11" spans="1:7" ht="12.75">
      <c r="A11" s="5"/>
      <c r="C11" s="23" t="s">
        <v>8</v>
      </c>
      <c r="D11" s="33">
        <v>0.25</v>
      </c>
      <c r="E11" t="s">
        <v>9</v>
      </c>
      <c r="G11" s="4">
        <f>D11*G6</f>
        <v>199750</v>
      </c>
    </row>
    <row r="12" spans="1:7" ht="12.75">
      <c r="A12" s="5"/>
      <c r="C12" s="23" t="s">
        <v>10</v>
      </c>
      <c r="F12" s="2">
        <f>G6-G11</f>
        <v>599250</v>
      </c>
      <c r="G12" s="2"/>
    </row>
    <row r="13" spans="1:7" ht="12.75">
      <c r="A13" s="5"/>
      <c r="C13" s="23" t="s">
        <v>11</v>
      </c>
      <c r="D13" s="24">
        <v>0.01</v>
      </c>
      <c r="G13" s="4">
        <f>D13*F12</f>
        <v>5992.5</v>
      </c>
    </row>
    <row r="14" spans="2:7" ht="12.75">
      <c r="B14" s="22"/>
      <c r="C14" s="23" t="s">
        <v>12</v>
      </c>
      <c r="G14" s="4">
        <v>0</v>
      </c>
    </row>
    <row r="15" spans="2:7" ht="12.75">
      <c r="B15" s="22"/>
      <c r="C15" s="23" t="s">
        <v>13</v>
      </c>
      <c r="D15" t="s">
        <v>14</v>
      </c>
      <c r="G15" s="48"/>
    </row>
    <row r="16" spans="4:7" ht="13.5" thickBot="1">
      <c r="D16" s="36" t="s">
        <v>15</v>
      </c>
      <c r="E16" s="34"/>
      <c r="F16" s="37"/>
      <c r="G16" s="44">
        <f>SUM(G11:G15)</f>
        <v>205742.5</v>
      </c>
    </row>
    <row r="17" spans="4:7" ht="13.5" thickTop="1">
      <c r="D17" s="36"/>
      <c r="E17" s="34"/>
      <c r="F17" s="37"/>
      <c r="G17" s="12"/>
    </row>
    <row r="18" spans="1:7" ht="12.75">
      <c r="A18" s="30" t="s">
        <v>16</v>
      </c>
      <c r="B18" s="31"/>
      <c r="C18" s="31"/>
      <c r="F18" s="20"/>
      <c r="G18" s="20"/>
    </row>
    <row r="19" spans="2:7" ht="12.75">
      <c r="B19" s="23" t="s">
        <v>17</v>
      </c>
      <c r="C19" s="69">
        <v>2400</v>
      </c>
      <c r="D19" s="23" t="s">
        <v>18</v>
      </c>
      <c r="E19" s="39">
        <v>11</v>
      </c>
      <c r="F19" s="3"/>
      <c r="G19" s="3">
        <f>C19*E19</f>
        <v>26400</v>
      </c>
    </row>
    <row r="20" spans="1:7" ht="12.75">
      <c r="A20" t="s">
        <v>19</v>
      </c>
      <c r="B20" s="23"/>
      <c r="C20" s="69">
        <v>1900</v>
      </c>
      <c r="D20" s="23" t="s">
        <v>18</v>
      </c>
      <c r="E20" s="39">
        <v>3</v>
      </c>
      <c r="F20" s="3"/>
      <c r="G20" s="3">
        <f>C20*E20</f>
        <v>5700</v>
      </c>
    </row>
    <row r="21" spans="2:7" ht="12.75">
      <c r="B21" s="23" t="s">
        <v>20</v>
      </c>
      <c r="C21" s="70">
        <v>1200</v>
      </c>
      <c r="D21" s="40" t="s">
        <v>18</v>
      </c>
      <c r="E21" s="39">
        <v>12</v>
      </c>
      <c r="F21" s="3"/>
      <c r="G21" s="49">
        <f>C21*E21</f>
        <v>14400</v>
      </c>
    </row>
    <row r="22" spans="1:7" ht="13.5" thickBot="1">
      <c r="A22" s="22"/>
      <c r="C22" s="27"/>
      <c r="D22" s="36" t="s">
        <v>21</v>
      </c>
      <c r="G22" s="43">
        <f>SUM(G19:G21)</f>
        <v>46500</v>
      </c>
    </row>
    <row r="23" spans="2:7" ht="13.5" thickTop="1">
      <c r="B23" s="27"/>
      <c r="C23" s="26"/>
      <c r="G23" s="12"/>
    </row>
    <row r="24" spans="1:7" ht="12.75">
      <c r="A24" s="25" t="s">
        <v>22</v>
      </c>
      <c r="B24" s="26"/>
      <c r="F24" s="20"/>
      <c r="G24" s="29"/>
    </row>
    <row r="25" spans="1:7" ht="12.75">
      <c r="A25" s="28" t="s">
        <v>23</v>
      </c>
      <c r="B25" s="8"/>
      <c r="C25" s="8"/>
      <c r="D25" s="8"/>
      <c r="G25" s="1"/>
    </row>
    <row r="26" spans="1:7" ht="12.75">
      <c r="A26" s="28" t="s">
        <v>24</v>
      </c>
      <c r="B26" s="38">
        <f>F12</f>
        <v>599250</v>
      </c>
      <c r="C26" s="8">
        <v>30</v>
      </c>
      <c r="D26" s="72">
        <v>0.045</v>
      </c>
      <c r="F26" s="16">
        <f>PMT(D26/12,C26*12,F12)</f>
        <v>-3036.31171913159</v>
      </c>
      <c r="G26" s="17"/>
    </row>
    <row r="27" spans="1:7" ht="12.75">
      <c r="A27" s="28"/>
      <c r="B27" s="38"/>
      <c r="C27" s="8"/>
      <c r="D27" s="72"/>
      <c r="E27" t="s">
        <v>25</v>
      </c>
      <c r="F27" s="16">
        <v>0</v>
      </c>
      <c r="G27" s="17"/>
    </row>
    <row r="28" spans="5:7" ht="12.75">
      <c r="E28" s="23" t="s">
        <v>26</v>
      </c>
      <c r="F28" s="15">
        <v>-890</v>
      </c>
      <c r="G28" s="17"/>
    </row>
    <row r="29" spans="5:7" ht="12.75">
      <c r="E29" s="23" t="s">
        <v>27</v>
      </c>
      <c r="F29" s="15">
        <v>-125</v>
      </c>
      <c r="G29" s="17"/>
    </row>
    <row r="30" spans="5:7" ht="12.75">
      <c r="E30" s="23" t="s">
        <v>28</v>
      </c>
      <c r="F30" s="15">
        <v>-120</v>
      </c>
      <c r="G30" s="17"/>
    </row>
    <row r="31" spans="5:7" ht="12.75">
      <c r="E31" s="23" t="s">
        <v>29</v>
      </c>
      <c r="F31" s="15">
        <v>-20</v>
      </c>
      <c r="G31" s="17"/>
    </row>
    <row r="32" spans="5:7" ht="12.75">
      <c r="E32" s="74" t="s">
        <v>57</v>
      </c>
      <c r="F32" s="15">
        <v>-50</v>
      </c>
      <c r="G32" s="17"/>
    </row>
    <row r="33" spans="4:7" ht="12.75">
      <c r="D33" s="23" t="s">
        <v>30</v>
      </c>
      <c r="E33" s="2">
        <v>-9615</v>
      </c>
      <c r="F33" s="15">
        <f>E33/12</f>
        <v>-801.25</v>
      </c>
      <c r="G33" s="17"/>
    </row>
    <row r="34" spans="5:7" ht="12.75">
      <c r="E34" s="23" t="s">
        <v>31</v>
      </c>
      <c r="F34" s="15">
        <v>-25</v>
      </c>
      <c r="G34" s="17"/>
    </row>
    <row r="35" spans="2:7" ht="12.75">
      <c r="B35" s="14"/>
      <c r="C35" s="14"/>
      <c r="D35" s="8"/>
      <c r="E35" s="23" t="s">
        <v>32</v>
      </c>
      <c r="F35" s="13"/>
      <c r="G35" s="32"/>
    </row>
    <row r="36" spans="2:7" ht="12.75">
      <c r="B36" s="14"/>
      <c r="C36" s="14"/>
      <c r="D36" s="35" t="s">
        <v>33</v>
      </c>
      <c r="F36" s="41">
        <f>SUM(F26:F34)</f>
        <v>-5067.5617191315905</v>
      </c>
      <c r="G36" s="47">
        <f>F36*12</f>
        <v>-60810.740629579086</v>
      </c>
    </row>
    <row r="37" spans="2:7" ht="12.75">
      <c r="B37" s="23" t="s">
        <v>34</v>
      </c>
      <c r="C37" s="21">
        <v>0.2</v>
      </c>
      <c r="G37" s="4">
        <f>-G22*C37</f>
        <v>-9300</v>
      </c>
    </row>
    <row r="38" spans="2:7" ht="12.75">
      <c r="B38" s="23" t="s">
        <v>35</v>
      </c>
      <c r="C38" s="16">
        <v>110</v>
      </c>
      <c r="D38" s="37" t="s">
        <v>36</v>
      </c>
      <c r="E38" s="73">
        <f>SUM(E19+E20+E21)</f>
        <v>26</v>
      </c>
      <c r="F38" s="8"/>
      <c r="G38" s="48">
        <f>-C38*E38</f>
        <v>-2860</v>
      </c>
    </row>
    <row r="39" spans="1:7" ht="13.5" thickBot="1">
      <c r="A39" s="18"/>
      <c r="B39" s="19"/>
      <c r="C39" s="13"/>
      <c r="D39" s="36" t="s">
        <v>37</v>
      </c>
      <c r="F39" s="2"/>
      <c r="G39" s="45">
        <f>SUM(G36:G38)</f>
        <v>-72970.74062957909</v>
      </c>
    </row>
    <row r="40" ht="13.5" thickTop="1"/>
    <row r="41" spans="1:3" ht="12.75">
      <c r="A41" s="30" t="s">
        <v>38</v>
      </c>
      <c r="B41" s="31"/>
      <c r="C41" s="13"/>
    </row>
    <row r="42" spans="2:7" ht="12.75">
      <c r="B42" s="37" t="s">
        <v>39</v>
      </c>
      <c r="C42" s="2">
        <f>G39</f>
        <v>-72970.74062957909</v>
      </c>
      <c r="D42" s="37" t="s">
        <v>40</v>
      </c>
      <c r="E42" s="2">
        <f>PPMT(D26/12,1,C26*12,B26)+PPMT(D26/12,2,C26*12,B26)+PPMT(D26/12,3,C26*12,B26)+PPMT(D26/12,4,C26*12,B26)+PPMT(D26/12,5,C26*12,B26)+PPMT(D26/12,6,C26*12,B26)+PPMT(D26/12,7,C26*12,B26)+PPMT(D26/12,8,C26*12,B26)+PPMT(D26/12,9,C26*12,B26)+PPMT(D26/12,10,C26*12,B26)+PPMT(D26/12,11,C26*12,B26)+PPMT(D26/12,12,C26*12,B26)</f>
        <v>-9667.260949919435</v>
      </c>
      <c r="G42" s="2">
        <f>C42-E42</f>
        <v>-63303.47967965965</v>
      </c>
    </row>
    <row r="43" spans="4:7" ht="12.75">
      <c r="D43" s="37" t="s">
        <v>41</v>
      </c>
      <c r="E43" s="37"/>
      <c r="F43" s="37"/>
      <c r="G43" s="2">
        <f>-SLN(B8,0,27.5)</f>
        <v>-24696.363636363636</v>
      </c>
    </row>
    <row r="44" spans="4:7" ht="12.75">
      <c r="D44" s="37" t="s">
        <v>42</v>
      </c>
      <c r="G44" s="50">
        <f>-SLN(B9+G14,0,7)</f>
        <v>0</v>
      </c>
    </row>
    <row r="45" spans="4:7" ht="12.75">
      <c r="D45" s="46" t="s">
        <v>43</v>
      </c>
      <c r="G45" s="52">
        <f>SUM(G42:G44)</f>
        <v>-87999.84331602328</v>
      </c>
    </row>
    <row r="46" spans="4:7" ht="12.75">
      <c r="D46" s="37" t="s">
        <v>44</v>
      </c>
      <c r="G46" s="51">
        <f>G22</f>
        <v>46500</v>
      </c>
    </row>
    <row r="47" spans="4:7" ht="12.75">
      <c r="D47" s="46" t="s">
        <v>45</v>
      </c>
      <c r="G47" s="52">
        <f>SUM(G45:G46)</f>
        <v>-41499.84331602328</v>
      </c>
    </row>
    <row r="48" spans="4:7" ht="13.5" thickBot="1">
      <c r="D48" s="46" t="s">
        <v>46</v>
      </c>
      <c r="G48" s="45">
        <f>G47*0.395</f>
        <v>-16392.438109829196</v>
      </c>
    </row>
    <row r="49" ht="14.25" thickBot="1" thickTop="1"/>
    <row r="50" spans="1:7" ht="12.75">
      <c r="A50" s="53" t="s">
        <v>47</v>
      </c>
      <c r="B50" s="54"/>
      <c r="C50" s="54"/>
      <c r="D50" s="54"/>
      <c r="E50" s="54"/>
      <c r="F50" s="54"/>
      <c r="G50" s="55"/>
    </row>
    <row r="51" spans="1:7" ht="12.75">
      <c r="A51" s="56"/>
      <c r="B51" s="57" t="s">
        <v>48</v>
      </c>
      <c r="C51" s="58">
        <f>G22</f>
        <v>46500</v>
      </c>
      <c r="D51" s="59"/>
      <c r="E51" s="59"/>
      <c r="F51" s="57" t="s">
        <v>49</v>
      </c>
      <c r="G51" s="60">
        <f>-E42</f>
        <v>9667.260949919435</v>
      </c>
    </row>
    <row r="52" spans="1:7" ht="12.75">
      <c r="A52" s="56"/>
      <c r="B52" s="57" t="s">
        <v>50</v>
      </c>
      <c r="C52" s="61">
        <f>G39</f>
        <v>-72970.74062957909</v>
      </c>
      <c r="D52" s="59"/>
      <c r="E52" s="59"/>
      <c r="F52" s="57" t="s">
        <v>51</v>
      </c>
      <c r="G52" s="62">
        <f>-G48</f>
        <v>16392.438109829196</v>
      </c>
    </row>
    <row r="53" spans="1:7" ht="12.75">
      <c r="A53" s="56"/>
      <c r="B53" s="57" t="s">
        <v>52</v>
      </c>
      <c r="C53" s="63">
        <f>SUM(C51:C52)</f>
        <v>-26470.740629579086</v>
      </c>
      <c r="D53" s="59"/>
      <c r="E53" s="59"/>
      <c r="F53" s="57" t="s">
        <v>53</v>
      </c>
      <c r="G53" s="60">
        <f>SUM(C53+G51+G52)</f>
        <v>-411.0415698304532</v>
      </c>
    </row>
    <row r="54" spans="1:7" ht="13.5" thickBot="1">
      <c r="A54" s="68" t="s">
        <v>54</v>
      </c>
      <c r="B54" s="64"/>
      <c r="C54" s="64"/>
      <c r="D54" s="65"/>
      <c r="E54" s="66"/>
      <c r="F54" s="65"/>
      <c r="G54" s="67"/>
    </row>
  </sheetData>
  <sheetProtection/>
  <printOptions/>
  <pageMargins left="0.75" right="0.75" top="0.51" bottom="0.51" header="0.5" footer="0.5"/>
  <pageSetup fitToHeight="1" fitToWidth="1" horizontalDpi="300" verticalDpi="300" orientation="portrait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Schuldenfrei</dc:creator>
  <cp:keywords/>
  <dc:description/>
  <cp:lastModifiedBy>Bill</cp:lastModifiedBy>
  <cp:lastPrinted>2003-03-29T00:12:29Z</cp:lastPrinted>
  <dcterms:created xsi:type="dcterms:W3CDTF">1996-12-30T13:40:42Z</dcterms:created>
  <dcterms:modified xsi:type="dcterms:W3CDTF">2015-02-24T16:57:30Z</dcterms:modified>
  <cp:category/>
  <cp:version/>
  <cp:contentType/>
  <cp:contentStatus/>
</cp:coreProperties>
</file>